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 SLC, 3 Zion, 1 Moab" sheetId="1" r:id="rId4"/>
    <sheet state="visible" name="1 SLC, 3 Zion, 2 Moab" sheetId="2" r:id="rId5"/>
    <sheet state="visible" name="Hikes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$30 gas each day total for saftey
	-Katelyn Larson</t>
      </text>
    </comment>
  </commentList>
</comments>
</file>

<file path=xl/sharedStrings.xml><?xml version="1.0" encoding="utf-8"?>
<sst xmlns="http://schemas.openxmlformats.org/spreadsheetml/2006/main" count="150" uniqueCount="100">
  <si>
    <t>Day 1</t>
  </si>
  <si>
    <t>Day 2</t>
  </si>
  <si>
    <t>Day 3</t>
  </si>
  <si>
    <t>Day 4</t>
  </si>
  <si>
    <t>Day 5</t>
  </si>
  <si>
    <t>Location</t>
  </si>
  <si>
    <t>Watertown, SD</t>
  </si>
  <si>
    <t>Salt Lake City, UT</t>
  </si>
  <si>
    <t>Salt Lake City/Springdale, UT</t>
  </si>
  <si>
    <t>Springdale, UT</t>
  </si>
  <si>
    <t>Travel</t>
  </si>
  <si>
    <r>
      <rPr>
        <color rgb="FF1155CC"/>
        <u/>
      </rPr>
      <t xml:space="preserve">Watertown, SD ----&gt; Casper, WY </t>
    </r>
    <r>
      <t xml:space="preserve">
(600 miles, 9 hours, est. $60 gas)</t>
    </r>
    <r>
      <rPr>
        <color rgb="FF000000"/>
      </rPr>
      <t xml:space="preserve">
</t>
    </r>
    <r>
      <rPr>
        <color rgb="FF1155CC"/>
        <u/>
      </rPr>
      <t xml:space="preserve">Watertown, SD ----&gt; Salt Lake City, UT
</t>
    </r>
    <r>
      <t>(1,000 miles, 14-15 hours, est. $75 gas)</t>
    </r>
  </si>
  <si>
    <t>SLC to Lake Mary (45 Minutes SE)
SLC to Donut Falls (30 Minutes SE)
(Lake Mary + Donut Falls 15 minutes)
SLC to Salt Flats (1.5 hours W)</t>
  </si>
  <si>
    <t>SLC to Mount Olympus (15 Minutes SE)</t>
  </si>
  <si>
    <t>SLC to Little Sahara (1.75 hours)
Little Sahara to Springdale (3.5 hours)</t>
  </si>
  <si>
    <t>-</t>
  </si>
  <si>
    <t>Lodging</t>
  </si>
  <si>
    <r>
      <rPr>
        <color rgb="FF1155CC"/>
        <u/>
      </rPr>
      <t>Salt Lake b&amp;b</t>
    </r>
    <r>
      <t xml:space="preserve"> 
($60/night)</t>
    </r>
  </si>
  <si>
    <r>
      <rPr>
        <color rgb="FF1155CC"/>
        <u/>
      </rPr>
      <t>Salt Lake b&amp;b</t>
    </r>
    <r>
      <t xml:space="preserve"> 
($60/night)</t>
    </r>
  </si>
  <si>
    <r>
      <rPr>
        <color rgb="FF1155CC"/>
        <u/>
      </rPr>
      <t>Salt Lake b&amp;b</t>
    </r>
    <r>
      <t xml:space="preserve"> 
($60/night + $60 Fee)</t>
    </r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</si>
  <si>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</si>
  <si>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</si>
  <si>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t>Activities</t>
  </si>
  <si>
    <r>
      <rPr>
        <color rgb="FF1155CC"/>
        <u/>
      </rPr>
      <t>Settebello Neapolitan Pizza</t>
    </r>
    <r>
      <rPr>
        <color rgb="FF000000"/>
      </rPr>
      <t xml:space="preserve"> ($20)</t>
    </r>
  </si>
  <si>
    <t>Shorter Hike (Lake Mary/Donut Falls)
Bonneville Salt Flats, Sunset</t>
  </si>
  <si>
    <t>Hike Mount Olympus (6 Hours)
Explore City at Night</t>
  </si>
  <si>
    <t>Little Sahara Sand Dunes ($18/vehicle)
Option to Camp
Zion 7 Day Park Pass ($12/person)
Canyon Overlook Sunset (1 hour hike)</t>
  </si>
  <si>
    <t>The Narrows Hike (8 Hours)
Dinner in Springdale ($20)</t>
  </si>
  <si>
    <t>Day Total</t>
  </si>
  <si>
    <t>Day Total Each</t>
  </si>
  <si>
    <t>Grand Total Each</t>
  </si>
  <si>
    <t>Day 6</t>
  </si>
  <si>
    <t>Day 7</t>
  </si>
  <si>
    <t>Day 8</t>
  </si>
  <si>
    <t xml:space="preserve">Itenerary Notes:
- Projected for 3 people so the 'Day Total Each' is programed to divide the 
general cost by 3 
- Alternative option on page 2
- Under assumption that most meals would be had at the BnB or on a hike
- Daily budget includes $30 for gas (which is overly generous)
- Air BnBs are signifiantly cheaper than the estimate, but overestimated in case
</t>
  </si>
  <si>
    <t>Moab, UT</t>
  </si>
  <si>
    <r>
      <rPr>
        <color rgb="FF1155CC"/>
        <u/>
      </rPr>
      <t xml:space="preserve">Springdale, UT ----&gt;Moab
</t>
    </r>
    <r>
      <t>(4.75 Hours)</t>
    </r>
  </si>
  <si>
    <t>Moab to Arches NP (10 Minutes)
Arches to Dead Horse (30 Minutes)</t>
  </si>
  <si>
    <t>Moab, UT ----&gt; Watertown, SD
(1,000 Miles, 16 hours)</t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</si>
  <si>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</si>
  <si>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</si>
  <si>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t>Angel's Landing Hike (4 Hours)</t>
  </si>
  <si>
    <t xml:space="preserve">Hike Delicate Arch (3 hours)
Hike Dead Horse Rim Loop (3 hours)
($40 fee)
Option: Horseback Ride Moab ($100)
</t>
  </si>
  <si>
    <t xml:space="preserve">Link to Map Itinerary </t>
  </si>
  <si>
    <t>Link to Excel Version</t>
  </si>
  <si>
    <t>Springdale/Moab, UT</t>
  </si>
  <si>
    <r>
      <rPr>
        <color rgb="FF1155CC"/>
        <u/>
      </rPr>
      <t xml:space="preserve">Watertown, SD ----&gt; Casper, WY </t>
    </r>
    <r>
      <t xml:space="preserve">
(600 miles, 9 hours, est. $60 gas)</t>
    </r>
    <r>
      <rPr>
        <color rgb="FF000000"/>
      </rPr>
      <t xml:space="preserve">
</t>
    </r>
    <r>
      <rPr>
        <color rgb="FF1155CC"/>
        <u/>
      </rPr>
      <t xml:space="preserve">Watertown, SD ----&gt; Salt Lake City, UT
</t>
    </r>
    <r>
      <t>(1,000 miles, 14-15 hours, est. $75 gas)</t>
    </r>
  </si>
  <si>
    <t>SLC to Mt Olympus (15 Minutes SE)
SLC to Salt Flats (1.5 hours W)</t>
  </si>
  <si>
    <t>Springdale to Zion (10 Minutes)</t>
  </si>
  <si>
    <r>
      <rPr>
        <u/>
      </rPr>
      <t>Salt Lake b&amp;b</t>
    </r>
    <r>
      <t xml:space="preserve"> 
($60/night)</t>
    </r>
  </si>
  <si>
    <r>
      <rPr>
        <u/>
      </rPr>
      <t>Salt Lake b&amp;b</t>
    </r>
    <r>
      <t xml:space="preserve"> 
($60/night)</t>
    </r>
  </si>
  <si>
    <r>
      <rPr>
        <u/>
      </rPr>
      <t xml:space="preserve">bnb (range $90-140/night)
</t>
    </r>
    <r>
      <rPr/>
      <t>Assuming $150/night for safety</t>
    </r>
  </si>
  <si>
    <r>
      <rPr>
        <u/>
      </rPr>
      <t xml:space="preserve">bnb (range $90-140/night)
</t>
    </r>
    <r>
      <rPr/>
      <t>Assuming $150/night for safety</t>
    </r>
  </si>
  <si>
    <r>
      <rPr>
        <u/>
      </rPr>
      <t xml:space="preserve">bnb (range $90-140/night)
</t>
    </r>
    <r>
      <rPr/>
      <t>Assuming $150/night for safety</t>
    </r>
  </si>
  <si>
    <r>
      <rPr>
        <color rgb="FF1155CC"/>
        <u/>
      </rPr>
      <t>Settebello Neapolitan Pizza</t>
    </r>
    <r>
      <rPr>
        <color rgb="FF000000"/>
      </rPr>
      <t xml:space="preserve"> ($20)</t>
    </r>
  </si>
  <si>
    <t>Hike Mount Olympus (6 Hours)
Bonneville Salt Flats, Sunset</t>
  </si>
  <si>
    <t>Angel's Landing Hike (&lt;4 Hours)</t>
  </si>
  <si>
    <r>
      <rPr>
        <color rgb="FF1155CC"/>
        <u/>
      </rPr>
      <t xml:space="preserve">Springdale, UT ----&gt;Moab
</t>
    </r>
    <r>
      <t>(4.75 Hours)
Moab to Dead Horse (30 Minutes)</t>
    </r>
  </si>
  <si>
    <t xml:space="preserve">Moab to Arches NP (10 Minutes)
</t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</si>
  <si>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</si>
  <si>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r>
      <rPr>
        <color rgb="FF1155CC"/>
        <u/>
      </rPr>
      <t xml:space="preserve">bnb (range $90-140/night)
</t>
    </r>
    <r>
      <rPr>
        <color rgb="FF000000"/>
      </rPr>
      <t>Assuming $150/night for safety</t>
    </r>
  </si>
  <si>
    <t>Canyonlands/ Dead Horse Rim 
($20/vehicle)</t>
  </si>
  <si>
    <t>Hike Delicate Arch (3 hours)
Arches National Park
Option: Horseback Ride Moab ($100)</t>
  </si>
  <si>
    <t>Trail</t>
  </si>
  <si>
    <t>Length</t>
  </si>
  <si>
    <t>Time</t>
  </si>
  <si>
    <t>Grandeur Peak (Fork)</t>
  </si>
  <si>
    <t>6 Miles</t>
  </si>
  <si>
    <t>3 Hours</t>
  </si>
  <si>
    <t>Bonneville Shoreline</t>
  </si>
  <si>
    <t>9.1 Miles</t>
  </si>
  <si>
    <t>4.5 Hours</t>
  </si>
  <si>
    <t>Donut Falls</t>
  </si>
  <si>
    <t>3 Miles</t>
  </si>
  <si>
    <t>2 Hours</t>
  </si>
  <si>
    <t>Lake Mary Trail</t>
  </si>
  <si>
    <t>2.6 Miles</t>
  </si>
  <si>
    <t>White Pine Lake</t>
  </si>
  <si>
    <t>10.5 Miles</t>
  </si>
  <si>
    <t>6 Hours</t>
  </si>
  <si>
    <t>Mount Olympus</t>
  </si>
  <si>
    <t>8 Miles</t>
  </si>
  <si>
    <t xml:space="preserve">6 Hours </t>
  </si>
  <si>
    <t>Mount Timpanogos</t>
  </si>
  <si>
    <t>12.5 Miles</t>
  </si>
  <si>
    <t>7 Hours</t>
  </si>
  <si>
    <t>Lake Blanche</t>
  </si>
  <si>
    <t xml:space="preserve">6 Miles </t>
  </si>
  <si>
    <t>Canyon Overlook</t>
  </si>
  <si>
    <t>1 Mile</t>
  </si>
  <si>
    <t>1 Hour</t>
  </si>
  <si>
    <t>The Narrows Bottoms Up</t>
  </si>
  <si>
    <t>9.4 Miles</t>
  </si>
  <si>
    <t>8 Hours</t>
  </si>
  <si>
    <t>Angels Landing</t>
  </si>
  <si>
    <t>5.4 Miles</t>
  </si>
  <si>
    <t xml:space="preserve">4 Hours </t>
  </si>
  <si>
    <t>Delicate Arch</t>
  </si>
  <si>
    <t>Dead Horse Rim Loop</t>
  </si>
  <si>
    <t>5 Miles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</si>
</sst>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7">
    <font>
      <sz val="10.0"/>
      <color rgb="FF000000"/>
      <name val="Arial"/>
    </font>
    <font>
      <color theme="1"/>
      <name val="Arial"/>
    </font>
    <font>
      <b/>
      <sz val="14.0"/>
      <color theme="1"/>
      <name val="Nunito"/>
    </font>
    <font>
      <color theme="1"/>
      <name val="Nunito"/>
    </font>
    <font>
      <sz val="12.0"/>
      <color rgb="FFCC0000"/>
      <name val="Nunito"/>
    </font>
    <font>
      <u/>
      <color rgb="FF1155CC"/>
      <name val="Nunito"/>
    </font>
    <font>
      <u/>
      <color rgb="FF1155CC"/>
      <name val="Nunito"/>
    </font>
    <font>
      <b/>
      <u/>
      <sz val="14.0"/>
      <color rgb="FF1155CC"/>
      <name val="Nunito"/>
    </font>
    <font>
      <sz val="14.0"/>
      <color theme="1"/>
      <name val="Nunito"/>
    </font>
    <font>
      <u/>
      <color rgb="FF0000FF"/>
      <name val="Nunito"/>
    </font>
    <font>
      <color rgb="FF000000"/>
      <name val="Nunito"/>
    </font>
    <font>
      <u/>
      <color rgb="FF000000"/>
      <name val="Nunito"/>
    </font>
    <font>
      <u/>
      <color rgb="FF1155CC"/>
      <name val="Nunito"/>
    </font>
    <font>
      <sz val="14.0"/>
      <color theme="1"/>
      <name val="Arial"/>
    </font>
    <font>
      <u/>
      <color rgb="FF1155CC"/>
    </font>
    <font>
      <u/>
      <color rgb="FF1155CC"/>
    </font>
    <font>
      <u/>
      <color rgb="FF1155CC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7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horizontal="center"/>
    </xf>
    <xf borderId="2" fillId="0" fontId="2" numFmtId="0" xfId="0" applyAlignment="1" applyBorder="1" applyFont="1">
      <alignment horizontal="center"/>
    </xf>
    <xf borderId="0" fillId="0" fontId="3" numFmtId="0" xfId="0" applyAlignment="1" applyFont="1">
      <alignment vertical="bottom"/>
    </xf>
    <xf borderId="0" fillId="2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3" fontId="5" numFmtId="0" xfId="0" applyAlignment="1" applyFill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vertical="bottom"/>
    </xf>
    <xf borderId="3" fillId="0" fontId="3" numFmtId="164" xfId="0" applyAlignment="1" applyBorder="1" applyFont="1" applyNumberFormat="1">
      <alignment horizontal="center" vertical="bottom"/>
    </xf>
    <xf borderId="1" fillId="0" fontId="1" numFmtId="0" xfId="0" applyAlignment="1" applyBorder="1" applyFont="1">
      <alignment vertical="bottom"/>
    </xf>
    <xf borderId="4" fillId="0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0" fillId="4" fontId="1" numFmtId="0" xfId="0" applyAlignment="1" applyFont="1">
      <alignment readingOrder="0"/>
    </xf>
    <xf borderId="0" fillId="2" fontId="3" numFmtId="0" xfId="0" applyAlignment="1" applyFont="1">
      <alignment horizontal="center" vertical="bottom"/>
    </xf>
    <xf borderId="0" fillId="2" fontId="1" numFmtId="0" xfId="0" applyAlignment="1" applyFont="1">
      <alignment vertical="bottom"/>
    </xf>
    <xf borderId="0" fillId="0" fontId="7" numFmtId="0" xfId="0" applyAlignment="1" applyFont="1">
      <alignment horizontal="center" readingOrder="0" vertical="center"/>
    </xf>
    <xf borderId="0" fillId="2" fontId="3" numFmtId="165" xfId="0" applyAlignment="1" applyFont="1" applyNumberFormat="1">
      <alignment horizontal="center" vertical="bottom"/>
    </xf>
    <xf borderId="0" fillId="0" fontId="8" numFmtId="0" xfId="0" applyAlignment="1" applyFont="1">
      <alignment readingOrder="0"/>
    </xf>
    <xf borderId="5" fillId="2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0" fillId="0" fontId="3" numFmtId="0" xfId="0" applyAlignment="1" applyFont="1">
      <alignment readingOrder="0"/>
    </xf>
    <xf borderId="0" fillId="2" fontId="4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3" fontId="9" numFmtId="0" xfId="0" applyAlignment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3" fontId="3" numFmtId="0" xfId="0" applyAlignment="1" applyFont="1">
      <alignment horizontal="center" readingOrder="0"/>
    </xf>
    <xf borderId="0" fillId="4" fontId="3" numFmtId="0" xfId="0" applyAlignment="1" applyFont="1">
      <alignment horizontal="center" readingOrder="0"/>
    </xf>
    <xf borderId="0" fillId="2" fontId="11" numFmtId="0" xfId="0" applyAlignment="1" applyFont="1">
      <alignment horizontal="center" readingOrder="0"/>
    </xf>
    <xf borderId="0" fillId="2" fontId="1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2" fontId="3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3" numFmtId="0" xfId="0" applyFont="1"/>
    <xf borderId="5" fillId="0" fontId="2" numFmtId="0" xfId="0" applyAlignment="1" applyBorder="1" applyFont="1">
      <alignment horizontal="center" readingOrder="0" vertical="center"/>
    </xf>
    <xf borderId="6" fillId="2" fontId="2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readingOrder="0"/>
    </xf>
    <xf borderId="0" fillId="2" fontId="3" numFmtId="0" xfId="0" applyAlignment="1" applyFont="1">
      <alignment horizontal="center"/>
    </xf>
    <xf borderId="0" fillId="2" fontId="3" numFmtId="165" xfId="0" applyAlignment="1" applyFont="1" applyNumberFormat="1">
      <alignment horizontal="center" readingOrder="0"/>
    </xf>
    <xf borderId="0" fillId="2" fontId="3" numFmtId="164" xfId="0" applyAlignment="1" applyFont="1" applyNumberFormat="1">
      <alignment horizontal="center" readingOrder="0"/>
    </xf>
    <xf borderId="0" fillId="0" fontId="13" numFmtId="0" xfId="0" applyAlignment="1" applyFont="1">
      <alignment readingOrder="0"/>
    </xf>
    <xf borderId="0" fillId="2" fontId="14" numFmtId="0" xfId="0" applyAlignment="1" applyFont="1">
      <alignment readingOrder="0"/>
    </xf>
    <xf borderId="0" fillId="2" fontId="1" numFmtId="0" xfId="0" applyAlignment="1" applyFont="1">
      <alignment readingOrder="0"/>
    </xf>
    <xf borderId="0" fillId="5" fontId="15" numFmtId="0" xfId="0" applyAlignment="1" applyFill="1" applyFont="1">
      <alignment readingOrder="0"/>
    </xf>
    <xf borderId="0" fillId="5" fontId="1" numFmtId="0" xfId="0" applyAlignment="1" applyFont="1">
      <alignment readingOrder="0"/>
    </xf>
    <xf borderId="0" fillId="6" fontId="16" numFmtId="0" xfId="0" applyAlignment="1" applyFill="1" applyFont="1">
      <alignment readingOrder="0"/>
    </xf>
    <xf borderId="0" fillId="6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10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13" Type="http://schemas.openxmlformats.org/officeDocument/2006/relationships/hyperlink" Target="https://docs.google.com/spreadsheets/d/1LKj7yxqxGaMzIsZb0KGEmjr3WN6iaS8pN0L2hY5J9Mo/edit?usp=sharing" TargetMode="External"/><Relationship Id="rId12" Type="http://schemas.openxmlformats.org/officeDocument/2006/relationships/hyperlink" Target="https://www.google.com/maps/d/edit?mid=1x8HWb3qV9WCa5756EdaxCniCAYXEoE6l&amp;usp=sharing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google.com/maps/dir/Watertown,+SD/Casper,+Wyoming/@43.9766653,-103.973267,7z/data=!3m1!4b1!4m13!4m12!1m5!1m1!1s0x52ccd7d1d532cf6b:0xe9af05d8810e15cd!2m2!1d-97.1150732!2d44.8994088!1m5!1m1!1s0x87609365c85e7a63:0x69cefc3917343e53!2m2!1d-106.3251749!2d42.8500769" TargetMode="External"/><Relationship Id="rId3" Type="http://schemas.openxmlformats.org/officeDocument/2006/relationships/hyperlink" Target="https://www.airbnb.com/rooms/34621342?adults=3&amp;location=Salt%20Lake%20City%2C%20UT%2C%20United%20States&amp;children=0&amp;infants=0&amp;check_in=2020-08-23&amp;check_out=2020-08-26&amp;source_impression_id=p3_1596390820_4UYig2dUk5uP6ata" TargetMode="External"/><Relationship Id="rId4" Type="http://schemas.openxmlformats.org/officeDocument/2006/relationships/hyperlink" Target="https://www.airbnb.com/rooms/34621342?adults=3&amp;location=Salt%20Lake%20City%2C%20UT%2C%20United%20States&amp;children=0&amp;infants=0&amp;check_in=2020-08-23&amp;check_out=2020-08-26&amp;source_impression_id=p3_1596390820_4UYig2dUk5uP6ata" TargetMode="External"/><Relationship Id="rId9" Type="http://schemas.openxmlformats.org/officeDocument/2006/relationships/hyperlink" Target="https://goo.gl/maps/LUumP7bAACfSbYXQA" TargetMode="External"/><Relationship Id="rId15" Type="http://schemas.openxmlformats.org/officeDocument/2006/relationships/vmlDrawing" Target="../drawings/vmlDrawing1.vml"/><Relationship Id="rId14" Type="http://schemas.openxmlformats.org/officeDocument/2006/relationships/drawing" Target="../drawings/drawing1.xml"/><Relationship Id="rId5" Type="http://schemas.openxmlformats.org/officeDocument/2006/relationships/hyperlink" Target="https://www.airbnb.com/rooms/34621342?adults=3&amp;location=Salt%20Lake%20City%2C%20UT%2C%20United%20States&amp;children=0&amp;infants=0&amp;check_in=2020-08-23&amp;check_out=2020-08-26&amp;source_impression_id=p3_1596390820_4UYig2dUk5uP6ata" TargetMode="External"/><Relationship Id="rId6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7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8" Type="http://schemas.openxmlformats.org/officeDocument/2006/relationships/hyperlink" Target="https://www.settebello.net/Locations-Salt-Lake-City.php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10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12" Type="http://schemas.openxmlformats.org/officeDocument/2006/relationships/drawing" Target="../drawings/drawing2.xml"/><Relationship Id="rId1" Type="http://schemas.openxmlformats.org/officeDocument/2006/relationships/hyperlink" Target="https://www.google.com/maps/dir/Watertown,+SD/Casper,+Wyoming/@43.9766653,-103.973267,7z/data=!3m1!4b1!4m13!4m12!1m5!1m1!1s0x52ccd7d1d532cf6b:0xe9af05d8810e15cd!2m2!1d-97.1150732!2d44.8994088!1m5!1m1!1s0x87609365c85e7a63:0x69cefc3917343e53!2m2!1d-106.3251749!2d42.8500769" TargetMode="External"/><Relationship Id="rId2" Type="http://schemas.openxmlformats.org/officeDocument/2006/relationships/hyperlink" Target="https://www.airbnb.com/rooms/34621342?adults=3&amp;location=Salt%20Lake%20City%2C%20UT%2C%20United%20States&amp;children=0&amp;infants=0&amp;check_in=2020-08-23&amp;check_out=2020-08-26&amp;source_impression_id=p3_1596390820_4UYig2dUk5uP6ata" TargetMode="External"/><Relationship Id="rId3" Type="http://schemas.openxmlformats.org/officeDocument/2006/relationships/hyperlink" Target="https://www.airbnb.com/rooms/34621342?adults=3&amp;location=Salt%20Lake%20City%2C%20UT%2C%20United%20States&amp;children=0&amp;infants=0&amp;check_in=2020-08-23&amp;check_out=2020-08-26&amp;source_impression_id=p3_1596390820_4UYig2dUk5uP6ata" TargetMode="External"/><Relationship Id="rId4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9" Type="http://schemas.openxmlformats.org/officeDocument/2006/relationships/hyperlink" Target="https://goo.gl/maps/LUumP7bAACfSbYXQA" TargetMode="External"/><Relationship Id="rId5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6" Type="http://schemas.openxmlformats.org/officeDocument/2006/relationships/hyperlink" Target="https://www.airbnb.com/rooms/18809974?adults=3&amp;location=Springdale%2C%20UT%2C%20United%20States&amp;check_in=2020-08-24&amp;check_out=2020-08-26&amp;source_impression_id=p3_1596396099_ioY0ux49b3Ly6oUF" TargetMode="External"/><Relationship Id="rId7" Type="http://schemas.openxmlformats.org/officeDocument/2006/relationships/hyperlink" Target="https://www.settebello.net/Locations-Salt-Lake-City.php" TargetMode="External"/><Relationship Id="rId8" Type="http://schemas.openxmlformats.org/officeDocument/2006/relationships/hyperlink" Target="https://www.google.com/maps/d/edit?mid=1x8HWb3qV9WCa5756EdaxCniCAYXEoE6l&amp;usp=sharing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zionnationalpark.com/hikes/angels-landing/" TargetMode="External"/><Relationship Id="rId10" Type="http://schemas.openxmlformats.org/officeDocument/2006/relationships/hyperlink" Target="https://www.zionnationalpark.com/hikes/the-narrows-bottom-up/" TargetMode="External"/><Relationship Id="rId13" Type="http://schemas.openxmlformats.org/officeDocument/2006/relationships/hyperlink" Target="https://www.alltrails.com/trail/us/utah/dead-horse-rim-loop-trail" TargetMode="External"/><Relationship Id="rId12" Type="http://schemas.openxmlformats.org/officeDocument/2006/relationships/hyperlink" Target="https://www.nps.gov/arch/planyourvisit/delicate-arch.htm" TargetMode="External"/><Relationship Id="rId1" Type="http://schemas.openxmlformats.org/officeDocument/2006/relationships/hyperlink" Target="https://www.alltrails.com/trail/us/utah/grandeur-peak-east-trail-from-church-fork" TargetMode="External"/><Relationship Id="rId2" Type="http://schemas.openxmlformats.org/officeDocument/2006/relationships/hyperlink" Target="https://www.alltrails.com/trail/us/utah/grandeur-peak-east-trail-from-church-fork" TargetMode="External"/><Relationship Id="rId3" Type="http://schemas.openxmlformats.org/officeDocument/2006/relationships/hyperlink" Target="https://www.alltrails.com/trail/us/utah/donut-falls-trail" TargetMode="External"/><Relationship Id="rId4" Type="http://schemas.openxmlformats.org/officeDocument/2006/relationships/hyperlink" Target="https://www.alltrails.com/trail/us/utah/lake-mary-trail" TargetMode="External"/><Relationship Id="rId9" Type="http://schemas.openxmlformats.org/officeDocument/2006/relationships/hyperlink" Target="https://www.zionnationalpark.com/hikes/canyon-overlook/" TargetMode="External"/><Relationship Id="rId14" Type="http://schemas.openxmlformats.org/officeDocument/2006/relationships/drawing" Target="../drawings/drawing3.xml"/><Relationship Id="rId5" Type="http://schemas.openxmlformats.org/officeDocument/2006/relationships/hyperlink" Target="https://www.alltrails.com/trail/us/utah/white-pine-lake-trail-wasatch-range" TargetMode="External"/><Relationship Id="rId6" Type="http://schemas.openxmlformats.org/officeDocument/2006/relationships/hyperlink" Target="https://www.alltrails.com/trail/us/utah/mount-olympus-trail" TargetMode="External"/><Relationship Id="rId7" Type="http://schemas.openxmlformats.org/officeDocument/2006/relationships/hyperlink" Target="https://www.alltrails.com/trail/us/utah/mt-timpanogos-timpooneke-trail" TargetMode="External"/><Relationship Id="rId8" Type="http://schemas.openxmlformats.org/officeDocument/2006/relationships/hyperlink" Target="https://www.alltrails.com/trail/us/utah/lake-blanche-tr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0"/>
    <col customWidth="1" min="2" max="6" width="33.0"/>
  </cols>
  <sheetData>
    <row r="1" ht="28.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>
      <c r="A2" s="4" t="s">
        <v>5</v>
      </c>
      <c r="B2" s="5" t="s">
        <v>6</v>
      </c>
      <c r="C2" s="6" t="s">
        <v>7</v>
      </c>
      <c r="D2" s="6" t="s">
        <v>7</v>
      </c>
      <c r="E2" s="6" t="s">
        <v>8</v>
      </c>
      <c r="F2" s="6" t="s">
        <v>9</v>
      </c>
    </row>
    <row r="3">
      <c r="A3" s="4" t="s">
        <v>10</v>
      </c>
      <c r="B3" s="7" t="s">
        <v>11</v>
      </c>
      <c r="C3" s="8" t="s">
        <v>12</v>
      </c>
      <c r="D3" s="9" t="s">
        <v>13</v>
      </c>
      <c r="E3" s="10" t="s">
        <v>14</v>
      </c>
      <c r="F3" s="9" t="s">
        <v>15</v>
      </c>
    </row>
    <row r="4">
      <c r="A4" s="4" t="s">
        <v>16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</row>
    <row r="5" ht="63.0" customHeight="1">
      <c r="A5" s="4" t="s">
        <v>22</v>
      </c>
      <c r="B5" s="11" t="s">
        <v>23</v>
      </c>
      <c r="C5" s="8" t="s">
        <v>24</v>
      </c>
      <c r="D5" s="8" t="s">
        <v>25</v>
      </c>
      <c r="E5" s="8" t="s">
        <v>26</v>
      </c>
      <c r="F5" s="8" t="s">
        <v>27</v>
      </c>
    </row>
    <row r="6">
      <c r="A6" s="4" t="s">
        <v>28</v>
      </c>
      <c r="B6" s="12">
        <f>75+60</f>
        <v>135</v>
      </c>
      <c r="C6" s="13">
        <f>30+60</f>
        <v>90</v>
      </c>
      <c r="D6" s="13">
        <f>30+120</f>
        <v>150</v>
      </c>
      <c r="E6" s="13">
        <f>30+150+18</f>
        <v>198</v>
      </c>
      <c r="F6" s="13">
        <f>150</f>
        <v>150</v>
      </c>
    </row>
    <row r="7">
      <c r="A7" s="4" t="s">
        <v>29</v>
      </c>
      <c r="B7" s="13">
        <f>((135)/3)+20</f>
        <v>65</v>
      </c>
      <c r="C7" s="13">
        <f>+(90/3)</f>
        <v>30</v>
      </c>
      <c r="D7" s="13">
        <f>D6/3</f>
        <v>50</v>
      </c>
      <c r="E7" s="13">
        <f>(E6/3)+12</f>
        <v>78</v>
      </c>
      <c r="F7" s="13">
        <f>(F6/3)+20</f>
        <v>70</v>
      </c>
    </row>
    <row r="8">
      <c r="A8" s="4" t="s">
        <v>30</v>
      </c>
      <c r="B8" s="14">
        <f>B7</f>
        <v>65</v>
      </c>
      <c r="C8" s="14">
        <f>SUM(B8,C7)</f>
        <v>95</v>
      </c>
      <c r="D8" s="14">
        <f t="shared" ref="D8:F8" si="1">SUM(D7+C8)</f>
        <v>145</v>
      </c>
      <c r="E8" s="13">
        <f t="shared" si="1"/>
        <v>223</v>
      </c>
      <c r="F8" s="13">
        <f t="shared" si="1"/>
        <v>293</v>
      </c>
    </row>
    <row r="9" ht="28.5" customHeight="1">
      <c r="A9" s="15"/>
      <c r="B9" s="16" t="s">
        <v>31</v>
      </c>
      <c r="C9" s="16" t="s">
        <v>32</v>
      </c>
      <c r="D9" s="17" t="s">
        <v>33</v>
      </c>
      <c r="E9" s="18" t="s">
        <v>34</v>
      </c>
    </row>
    <row r="10">
      <c r="A10" s="4" t="s">
        <v>5</v>
      </c>
      <c r="B10" s="6" t="s">
        <v>9</v>
      </c>
      <c r="C10" s="6" t="s">
        <v>35</v>
      </c>
      <c r="D10" s="5" t="s">
        <v>6</v>
      </c>
    </row>
    <row r="11">
      <c r="A11" s="4" t="s">
        <v>10</v>
      </c>
      <c r="B11" s="7" t="s">
        <v>36</v>
      </c>
      <c r="C11" s="9" t="s">
        <v>37</v>
      </c>
      <c r="D11" s="10" t="s">
        <v>38</v>
      </c>
    </row>
    <row r="12">
      <c r="A12" s="4" t="s">
        <v>16</v>
      </c>
      <c r="B12" s="11" t="s">
        <v>39</v>
      </c>
      <c r="C12" s="11" t="s">
        <v>40</v>
      </c>
      <c r="D12" s="19"/>
    </row>
    <row r="13">
      <c r="A13" s="4" t="s">
        <v>22</v>
      </c>
      <c r="B13" s="8" t="s">
        <v>41</v>
      </c>
      <c r="C13" s="8" t="s">
        <v>42</v>
      </c>
      <c r="D13" s="20"/>
      <c r="E13" s="21" t="s">
        <v>43</v>
      </c>
    </row>
    <row r="14">
      <c r="A14" s="4" t="s">
        <v>28</v>
      </c>
      <c r="B14" s="13">
        <f>150+30</f>
        <v>180</v>
      </c>
      <c r="C14" s="13">
        <f>150+40</f>
        <v>190</v>
      </c>
      <c r="D14" s="22">
        <f>70</f>
        <v>70</v>
      </c>
      <c r="E14" s="21" t="s">
        <v>44</v>
      </c>
    </row>
    <row r="15">
      <c r="A15" s="4" t="s">
        <v>29</v>
      </c>
      <c r="B15" s="13">
        <f t="shared" ref="B15:D15" si="2">B14/3</f>
        <v>60</v>
      </c>
      <c r="C15" s="13">
        <f t="shared" si="2"/>
        <v>63.33333333</v>
      </c>
      <c r="D15" s="12">
        <f t="shared" si="2"/>
        <v>23.33333333</v>
      </c>
    </row>
    <row r="16">
      <c r="A16" s="4" t="s">
        <v>30</v>
      </c>
      <c r="B16" s="13">
        <f>SUM(B7:F7,B15)</f>
        <v>353</v>
      </c>
      <c r="C16" s="13">
        <f>SUM(B16+C15)</f>
        <v>416.3333333</v>
      </c>
      <c r="D16" s="12">
        <f>C16+D15</f>
        <v>439.6666667</v>
      </c>
    </row>
  </sheetData>
  <mergeCells count="3">
    <mergeCell ref="E9:F12"/>
    <mergeCell ref="E13:F13"/>
    <mergeCell ref="E14:F16"/>
  </mergeCells>
  <hyperlinks>
    <hyperlink r:id="rId2" ref="B3"/>
    <hyperlink r:id="rId3" ref="B4"/>
    <hyperlink r:id="rId4" ref="C4"/>
    <hyperlink r:id="rId5" ref="D4"/>
    <hyperlink r:id="rId6" ref="E4"/>
    <hyperlink r:id="rId7" ref="F4"/>
    <hyperlink r:id="rId8" ref="B5"/>
    <hyperlink r:id="rId9" ref="B11"/>
    <hyperlink r:id="rId10" ref="B12"/>
    <hyperlink r:id="rId11" ref="C12"/>
    <hyperlink r:id="rId12" ref="E13"/>
    <hyperlink r:id="rId13" ref="E14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0"/>
    <col customWidth="1" min="2" max="6" width="33.0"/>
  </cols>
  <sheetData>
    <row r="1">
      <c r="A1" s="23"/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</row>
    <row r="2">
      <c r="A2" s="26" t="s">
        <v>5</v>
      </c>
      <c r="B2" s="27" t="s">
        <v>6</v>
      </c>
      <c r="C2" s="28" t="s">
        <v>7</v>
      </c>
      <c r="D2" s="28" t="s">
        <v>8</v>
      </c>
      <c r="E2" s="28" t="s">
        <v>9</v>
      </c>
      <c r="F2" s="28" t="s">
        <v>45</v>
      </c>
    </row>
    <row r="3">
      <c r="A3" s="26" t="s">
        <v>10</v>
      </c>
      <c r="B3" s="29" t="s">
        <v>46</v>
      </c>
      <c r="C3" s="30" t="s">
        <v>47</v>
      </c>
      <c r="D3" s="31" t="s">
        <v>14</v>
      </c>
      <c r="E3" s="32" t="s">
        <v>48</v>
      </c>
      <c r="F3" s="32" t="s">
        <v>48</v>
      </c>
    </row>
    <row r="4">
      <c r="A4" s="26" t="s">
        <v>16</v>
      </c>
      <c r="B4" s="33" t="s">
        <v>49</v>
      </c>
      <c r="C4" s="33" t="s">
        <v>50</v>
      </c>
      <c r="D4" s="33" t="s">
        <v>51</v>
      </c>
      <c r="E4" s="33" t="s">
        <v>52</v>
      </c>
      <c r="F4" s="33" t="s">
        <v>53</v>
      </c>
    </row>
    <row r="5" ht="63.0" customHeight="1">
      <c r="A5" s="26" t="s">
        <v>22</v>
      </c>
      <c r="B5" s="34" t="s">
        <v>54</v>
      </c>
      <c r="C5" s="35" t="s">
        <v>55</v>
      </c>
      <c r="D5" s="35" t="s">
        <v>26</v>
      </c>
      <c r="E5" s="35" t="s">
        <v>27</v>
      </c>
      <c r="F5" s="35" t="s">
        <v>56</v>
      </c>
    </row>
    <row r="6">
      <c r="A6" s="26" t="s">
        <v>28</v>
      </c>
      <c r="B6" s="36">
        <f>75+60</f>
        <v>135</v>
      </c>
      <c r="C6" s="37">
        <f>30+60</f>
        <v>90</v>
      </c>
      <c r="D6" s="37">
        <f>30+120+18</f>
        <v>168</v>
      </c>
      <c r="E6" s="37">
        <v>150.0</v>
      </c>
      <c r="F6" s="38">
        <f>150</f>
        <v>150</v>
      </c>
    </row>
    <row r="7">
      <c r="A7" s="26" t="s">
        <v>29</v>
      </c>
      <c r="B7" s="37">
        <f>((135)/3)+20</f>
        <v>65</v>
      </c>
      <c r="C7" s="37">
        <f>+(90/3)</f>
        <v>30</v>
      </c>
      <c r="D7" s="37">
        <f>(D6/3)+12</f>
        <v>68</v>
      </c>
      <c r="E7" s="37">
        <f>(150/3)+20</f>
        <v>70</v>
      </c>
      <c r="F7" s="37">
        <f>(F6/3)+20</f>
        <v>70</v>
      </c>
    </row>
    <row r="8">
      <c r="A8" s="26" t="s">
        <v>30</v>
      </c>
      <c r="B8" s="37">
        <f>B7</f>
        <v>65</v>
      </c>
      <c r="C8" s="37">
        <f>SUM(B8,C7)</f>
        <v>95</v>
      </c>
      <c r="D8" s="37">
        <f t="shared" ref="D8:F8" si="1">SUM(D7+C8)</f>
        <v>163</v>
      </c>
      <c r="E8" s="37">
        <f t="shared" si="1"/>
        <v>233</v>
      </c>
      <c r="F8" s="37">
        <f t="shared" si="1"/>
        <v>303</v>
      </c>
    </row>
    <row r="9">
      <c r="A9" s="39"/>
      <c r="B9" s="40" t="s">
        <v>31</v>
      </c>
      <c r="C9" s="40" t="s">
        <v>32</v>
      </c>
      <c r="D9" s="41" t="s">
        <v>33</v>
      </c>
      <c r="E9" s="21" t="s">
        <v>43</v>
      </c>
    </row>
    <row r="10">
      <c r="A10" s="26" t="s">
        <v>5</v>
      </c>
      <c r="B10" s="28" t="s">
        <v>9</v>
      </c>
      <c r="C10" s="28" t="s">
        <v>35</v>
      </c>
      <c r="D10" s="27" t="s">
        <v>6</v>
      </c>
    </row>
    <row r="11">
      <c r="A11" s="26" t="s">
        <v>10</v>
      </c>
      <c r="B11" s="29" t="s">
        <v>57</v>
      </c>
      <c r="C11" s="35" t="s">
        <v>58</v>
      </c>
      <c r="D11" s="31" t="s">
        <v>38</v>
      </c>
    </row>
    <row r="12">
      <c r="A12" s="26" t="s">
        <v>16</v>
      </c>
      <c r="B12" s="34" t="s">
        <v>59</v>
      </c>
      <c r="C12" s="34" t="s">
        <v>60</v>
      </c>
      <c r="D12" s="42"/>
    </row>
    <row r="13">
      <c r="A13" s="26" t="s">
        <v>22</v>
      </c>
      <c r="B13" s="35" t="s">
        <v>61</v>
      </c>
      <c r="C13" s="35" t="s">
        <v>62</v>
      </c>
      <c r="D13" s="43"/>
    </row>
    <row r="14">
      <c r="A14" s="26" t="s">
        <v>28</v>
      </c>
      <c r="B14" s="38">
        <f>150+30+20</f>
        <v>200</v>
      </c>
      <c r="C14" s="37">
        <f>150+20</f>
        <v>170</v>
      </c>
      <c r="D14" s="44">
        <f>70</f>
        <v>70</v>
      </c>
    </row>
    <row r="15">
      <c r="A15" s="26" t="s">
        <v>29</v>
      </c>
      <c r="B15" s="37">
        <f t="shared" ref="B15:D15" si="2">B14/3</f>
        <v>66.66666667</v>
      </c>
      <c r="C15" s="38">
        <f t="shared" si="2"/>
        <v>56.66666667</v>
      </c>
      <c r="D15" s="45">
        <f t="shared" si="2"/>
        <v>23.33333333</v>
      </c>
    </row>
    <row r="16">
      <c r="A16" s="26" t="s">
        <v>30</v>
      </c>
      <c r="B16" s="37">
        <f>SUM(B7:F7,B15)</f>
        <v>369.6666667</v>
      </c>
      <c r="C16" s="38">
        <f>SUM(B16+C15)</f>
        <v>426.3333333</v>
      </c>
      <c r="D16" s="45">
        <f>C16+D15</f>
        <v>449.6666667</v>
      </c>
    </row>
  </sheetData>
  <mergeCells count="1">
    <mergeCell ref="E9:F16"/>
  </mergeCells>
  <hyperlinks>
    <hyperlink r:id="rId1" ref="B3"/>
    <hyperlink r:id="rId2" ref="B4"/>
    <hyperlink r:id="rId3" ref="C4"/>
    <hyperlink r:id="rId4" ref="D4"/>
    <hyperlink r:id="rId5" ref="E4"/>
    <hyperlink r:id="rId6" ref="F4"/>
    <hyperlink r:id="rId7" ref="B5"/>
    <hyperlink r:id="rId8" ref="E9"/>
    <hyperlink r:id="rId9" ref="B11"/>
    <hyperlink r:id="rId10" ref="B12"/>
    <hyperlink r:id="rId11" ref="C1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43"/>
  </cols>
  <sheetData>
    <row r="1">
      <c r="A1" s="46" t="s">
        <v>63</v>
      </c>
      <c r="B1" s="46" t="s">
        <v>64</v>
      </c>
      <c r="C1" s="46" t="s">
        <v>65</v>
      </c>
    </row>
    <row r="2">
      <c r="A2" s="47" t="s">
        <v>66</v>
      </c>
      <c r="B2" s="48" t="s">
        <v>67</v>
      </c>
      <c r="C2" s="48" t="s">
        <v>68</v>
      </c>
    </row>
    <row r="3">
      <c r="A3" s="47" t="s">
        <v>69</v>
      </c>
      <c r="B3" s="48" t="s">
        <v>70</v>
      </c>
      <c r="C3" s="48" t="s">
        <v>71</v>
      </c>
    </row>
    <row r="4">
      <c r="A4" s="47" t="s">
        <v>72</v>
      </c>
      <c r="B4" s="48" t="s">
        <v>73</v>
      </c>
      <c r="C4" s="48" t="s">
        <v>74</v>
      </c>
    </row>
    <row r="5">
      <c r="A5" s="47" t="s">
        <v>75</v>
      </c>
      <c r="B5" s="48" t="s">
        <v>76</v>
      </c>
      <c r="C5" s="48" t="s">
        <v>74</v>
      </c>
    </row>
    <row r="6">
      <c r="A6" s="47" t="s">
        <v>77</v>
      </c>
      <c r="B6" s="48" t="s">
        <v>78</v>
      </c>
      <c r="C6" s="48" t="s">
        <v>79</v>
      </c>
    </row>
    <row r="7">
      <c r="A7" s="47" t="s">
        <v>80</v>
      </c>
      <c r="B7" s="48" t="s">
        <v>81</v>
      </c>
      <c r="C7" s="48" t="s">
        <v>82</v>
      </c>
    </row>
    <row r="8">
      <c r="A8" s="47" t="s">
        <v>83</v>
      </c>
      <c r="B8" s="48" t="s">
        <v>84</v>
      </c>
      <c r="C8" s="48" t="s">
        <v>85</v>
      </c>
    </row>
    <row r="9">
      <c r="A9" s="47" t="s">
        <v>86</v>
      </c>
      <c r="B9" s="48" t="s">
        <v>87</v>
      </c>
      <c r="C9" s="48" t="s">
        <v>68</v>
      </c>
    </row>
    <row r="10">
      <c r="A10" s="49" t="s">
        <v>88</v>
      </c>
      <c r="B10" s="50" t="s">
        <v>89</v>
      </c>
      <c r="C10" s="50" t="s">
        <v>90</v>
      </c>
    </row>
    <row r="11">
      <c r="A11" s="49" t="s">
        <v>91</v>
      </c>
      <c r="B11" s="50" t="s">
        <v>92</v>
      </c>
      <c r="C11" s="50" t="s">
        <v>93</v>
      </c>
    </row>
    <row r="12">
      <c r="A12" s="49" t="s">
        <v>94</v>
      </c>
      <c r="B12" s="50" t="s">
        <v>95</v>
      </c>
      <c r="C12" s="50" t="s">
        <v>96</v>
      </c>
    </row>
    <row r="13">
      <c r="A13" s="51" t="s">
        <v>97</v>
      </c>
      <c r="B13" s="52" t="s">
        <v>73</v>
      </c>
      <c r="C13" s="52" t="s">
        <v>68</v>
      </c>
    </row>
    <row r="14">
      <c r="A14" s="51" t="s">
        <v>98</v>
      </c>
      <c r="B14" s="52" t="s">
        <v>99</v>
      </c>
      <c r="C14" s="52" t="s">
        <v>68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</hyperlinks>
  <drawing r:id="rId14"/>
</worksheet>
</file>